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lex\Documents\"/>
    </mc:Choice>
  </mc:AlternateContent>
  <xr:revisionPtr revIDLastSave="0" documentId="8_{C746A791-24FC-40AF-8D9B-AC01C5E3E02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Sheet1!$A$1:$A$996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2" i="1"/>
  <c r="C15" i="1" l="1"/>
  <c r="C44" i="1"/>
  <c r="C31" i="1"/>
  <c r="C56" i="1"/>
  <c r="C40" i="1"/>
  <c r="C62" i="1"/>
  <c r="C24" i="1"/>
  <c r="C60" i="1"/>
  <c r="C43" i="1"/>
  <c r="C14" i="1"/>
  <c r="C69" i="1"/>
  <c r="C30" i="1"/>
  <c r="C65" i="1"/>
  <c r="C2" i="1"/>
  <c r="C22" i="1"/>
  <c r="C57" i="1"/>
  <c r="C20" i="1"/>
  <c r="C34" i="1"/>
  <c r="C49" i="1"/>
  <c r="C50" i="1"/>
  <c r="C10" i="1"/>
  <c r="C58" i="1"/>
  <c r="C45" i="1"/>
  <c r="C11" i="1"/>
  <c r="C32" i="1"/>
  <c r="C67" i="1"/>
  <c r="C53" i="1"/>
  <c r="C7" i="1"/>
  <c r="C28" i="1"/>
</calcChain>
</file>

<file path=xl/sharedStrings.xml><?xml version="1.0" encoding="utf-8"?>
<sst xmlns="http://schemas.openxmlformats.org/spreadsheetml/2006/main" count="151" uniqueCount="145">
  <si>
    <t>Opp vs WRs</t>
  </si>
  <si>
    <t>A.J. Brown, TEN, at ATL</t>
  </si>
  <si>
    <t>Isaiah Oliver</t>
  </si>
  <si>
    <t>A.J. Bouye</t>
  </si>
  <si>
    <t>Adam Humphries, TEN, at ATL</t>
  </si>
  <si>
    <t>Damontae Kazee</t>
  </si>
  <si>
    <t>Adam Thielen, MIN, at CHI</t>
  </si>
  <si>
    <t>Kyle Fuller</t>
  </si>
  <si>
    <t>Adoree' Jackson</t>
  </si>
  <si>
    <t>Allen Robinson, CHI, vs. MIN</t>
  </si>
  <si>
    <t xml:space="preserve">Xavier Rhodes </t>
  </si>
  <si>
    <t>Amari Cooper, DAL, at NO</t>
  </si>
  <si>
    <t>Eli Apple</t>
  </si>
  <si>
    <t>Brandin Cooks, LAR, vs. TB</t>
  </si>
  <si>
    <t>Vernon Hargreaves</t>
  </si>
  <si>
    <t>Calvin Ridley, ATL, vs. TEN</t>
  </si>
  <si>
    <t>Bashaud Breeland</t>
  </si>
  <si>
    <t>Chris Conley, JAC, at DEN</t>
  </si>
  <si>
    <t>Isaac Yiadom</t>
  </si>
  <si>
    <t>Chris Godwin, TB, at LAR</t>
  </si>
  <si>
    <t>Nickell Robey-Coleman</t>
  </si>
  <si>
    <t>Brandon Carr</t>
  </si>
  <si>
    <t>Christian Kirk, ARI, vs. SEA</t>
  </si>
  <si>
    <t>Shaquill Griffin</t>
  </si>
  <si>
    <t>Brandon Facyson</t>
  </si>
  <si>
    <t>Cole Beasley, BUF, vs. NE</t>
  </si>
  <si>
    <t>Joathan Jones</t>
  </si>
  <si>
    <t>Cooper Kupp, LAR, vs. TB</t>
  </si>
  <si>
    <t>M.J. Stewart</t>
  </si>
  <si>
    <t>Corey Davis, TEN, at ATL</t>
  </si>
  <si>
    <t>Desmond Trufant</t>
  </si>
  <si>
    <t>Carlton Davis</t>
  </si>
  <si>
    <t>Courtland Sutton, DEN, vs. JAC</t>
  </si>
  <si>
    <t>Curtis Samuel, CAR, at HOU</t>
  </si>
  <si>
    <t>Johnathan Joseph</t>
  </si>
  <si>
    <t>Charvarius Ward</t>
  </si>
  <si>
    <t>D.J. Chark, JAC, at DEN</t>
  </si>
  <si>
    <t>Chris Harris Jr.</t>
  </si>
  <si>
    <t>Chidobe Awuzie</t>
  </si>
  <si>
    <t>D.J. Moore, CAR, at HOU</t>
  </si>
  <si>
    <t>Lonnie Johnson Jr.</t>
  </si>
  <si>
    <t>D.K. Metcalf, SEA, at ARI</t>
  </si>
  <si>
    <t>Byron Murphy</t>
  </si>
  <si>
    <t>Danny Amendola, DET, vs. KC</t>
  </si>
  <si>
    <t>Kendall Fuller</t>
  </si>
  <si>
    <t>Darius Slay</t>
  </si>
  <si>
    <t>David Moore, SEA, at ARI</t>
  </si>
  <si>
    <t>DeAndre Hopkins, HOU, vs. CAR</t>
  </si>
  <si>
    <t xml:space="preserve">James Bradberry </t>
  </si>
  <si>
    <t>Daryl Worley</t>
  </si>
  <si>
    <t>Dede Westbrook, JAC, at DEN</t>
  </si>
  <si>
    <t>Kareem Jackson</t>
  </si>
  <si>
    <t>Denzel Ward</t>
  </si>
  <si>
    <t>Demarcus Robinson, KC, at DET</t>
  </si>
  <si>
    <t>Deon Cain, IND, vs. OAK</t>
  </si>
  <si>
    <t>Devante Parker, MIA, vs. LAC</t>
  </si>
  <si>
    <t xml:space="preserve">Casey Hayward </t>
  </si>
  <si>
    <t>Donte Jackson</t>
  </si>
  <si>
    <t>Devin Smith, DAL, at NO</t>
  </si>
  <si>
    <t>Marshon Lattimore</t>
  </si>
  <si>
    <t>Dre Kirkpatrick</t>
  </si>
  <si>
    <t>Diontae Johnson, PIT, vs. CIN</t>
  </si>
  <si>
    <t>William Jackson III</t>
  </si>
  <si>
    <t>Emmanuel Sanders, DEN, vs. JAC</t>
  </si>
  <si>
    <t>Jalen Ramsey</t>
  </si>
  <si>
    <t>Eric Rowe</t>
  </si>
  <si>
    <t>James Washington, PIT, vs. CIN</t>
  </si>
  <si>
    <t>Gareon Conley</t>
  </si>
  <si>
    <t>Jarvis Landry, CLE, at BAL</t>
  </si>
  <si>
    <t>Grant Haley</t>
  </si>
  <si>
    <t>John Brown, BUF, vs. NE</t>
  </si>
  <si>
    <t xml:space="preserve">Stephon Gilmore </t>
  </si>
  <si>
    <t>John Ross, CIN, at PIT</t>
  </si>
  <si>
    <t>Joe Haden</t>
  </si>
  <si>
    <t>Josh Gordon, NE, at BUF</t>
  </si>
  <si>
    <t>Levi Wallace</t>
  </si>
  <si>
    <t>JuJu Smith-Schuster, PIT, vs. CIN</t>
  </si>
  <si>
    <t>Tony McRae</t>
  </si>
  <si>
    <t>Julian Edelman, NE, at BUF</t>
  </si>
  <si>
    <t>Siran Neal</t>
  </si>
  <si>
    <t>Julio Jones, ATL, vs. TEN</t>
  </si>
  <si>
    <t>Malcolm Butler</t>
  </si>
  <si>
    <t>Janoris Jenkins</t>
  </si>
  <si>
    <t>Keenan Allen, LAC, at MIA</t>
  </si>
  <si>
    <t>Chris Lammons</t>
  </si>
  <si>
    <t>Keke Coutee, HOU, vs. CAR</t>
  </si>
  <si>
    <t>Javien Elliott</t>
  </si>
  <si>
    <t>Kenny Golladay, DET, vs. KC</t>
  </si>
  <si>
    <t>Kenny Stills, HOU, vs. CAR</t>
  </si>
  <si>
    <t>Larry Fitzgerald, ARI, vs. SEA</t>
  </si>
  <si>
    <t>Jamar Taylor</t>
  </si>
  <si>
    <t>Justin Coleman</t>
  </si>
  <si>
    <t>Marquise Brown, BAL, vs. CLE</t>
  </si>
  <si>
    <t>Marvin Jones, DET, vs. KC</t>
  </si>
  <si>
    <t>Mecole Hardman, KC, at DET</t>
  </si>
  <si>
    <t>Rashaan Melvin</t>
  </si>
  <si>
    <t>Michael Thomas, NO, vs. DAL</t>
  </si>
  <si>
    <t>Jourdan Lewis</t>
  </si>
  <si>
    <t>Mike Evans, TB, at LAR</t>
  </si>
  <si>
    <t>Marcus Peters</t>
  </si>
  <si>
    <t>Mike Williams, LAC, at MIA</t>
  </si>
  <si>
    <t>Logan Ryan</t>
  </si>
  <si>
    <t>Mohamed Sanu, ATL, vs. TEN</t>
  </si>
  <si>
    <t>Odell Beckham Jr., CLE, at BAL</t>
  </si>
  <si>
    <t>Marlon Humphrey</t>
  </si>
  <si>
    <t>Parris Campbell, IND, vs. OAK</t>
  </si>
  <si>
    <t>Paul Richardson, WAS, at NYG</t>
  </si>
  <si>
    <t>DeAndre Baker</t>
  </si>
  <si>
    <t>Phillip Dorsett, NE, at BUF</t>
  </si>
  <si>
    <t>Tre'Davious White</t>
  </si>
  <si>
    <t>Preston Williams, MIA, vs. LAC</t>
  </si>
  <si>
    <t>P.J. Williams</t>
  </si>
  <si>
    <t>Randall Cobb, DAL, at NO</t>
  </si>
  <si>
    <t>Pierre Desir</t>
  </si>
  <si>
    <t>Robert Woods, LAR, vs. TB</t>
  </si>
  <si>
    <t>Prince Amukamara</t>
  </si>
  <si>
    <t>Sammy Watkins, KC, at DET</t>
  </si>
  <si>
    <t>Stefon Diggs, MIN, at CHI</t>
  </si>
  <si>
    <t>Sterling Shepard, NYG, vs. WAS</t>
  </si>
  <si>
    <t>Jimmy Moreland</t>
  </si>
  <si>
    <t>T.Y. Hilton, IND, vs. OAK</t>
  </si>
  <si>
    <t>Taylor Gabriel, CHI, vs. MIN</t>
  </si>
  <si>
    <t>Trae Waynes</t>
  </si>
  <si>
    <t>Ted Ginn, NO, vs. DAL</t>
  </si>
  <si>
    <t>Terry McLaurin, WAS, at NYG</t>
  </si>
  <si>
    <t>Travis Benjamin, LAC, at MIA</t>
  </si>
  <si>
    <t>Xavien Howard</t>
  </si>
  <si>
    <t>Trey Quinn, WAS, at NYG</t>
  </si>
  <si>
    <t>Tyler Boyd, CIN, at PIT</t>
  </si>
  <si>
    <t>Mike Hilton</t>
  </si>
  <si>
    <t>Tyler Lockett, SEA, at ARI</t>
  </si>
  <si>
    <t>Tramaine Brock Sr.</t>
  </si>
  <si>
    <t>Tyrell Williams, OAK, at IND</t>
  </si>
  <si>
    <t>Will Fuller, HOU, vs. CAR</t>
  </si>
  <si>
    <t>Willie Snead, BAL, vs. CLE</t>
  </si>
  <si>
    <t>T.J. Carrie</t>
  </si>
  <si>
    <t>Zach Pascal, IND, vs. OAK</t>
  </si>
  <si>
    <t>WR</t>
  </si>
  <si>
    <t>Primary CB Matchup</t>
  </si>
  <si>
    <t>Chris Jones</t>
  </si>
  <si>
    <t>Lamarcus Joyner</t>
  </si>
  <si>
    <t>Shadow?</t>
  </si>
  <si>
    <t>Yes</t>
  </si>
  <si>
    <t>Matchup Rating</t>
  </si>
  <si>
    <t>Coverage Rating (PlayerProfiler)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</si>
</sst>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997"/>
  <sheetViews>
    <sheetView tabSelected="1" workbookViewId="0">
      <selection sqref="A1:F71"/>
    </sheetView>
  </sheetViews>
  <sheetFormatPr defaultColWidth="14.42578125" defaultRowHeight="15.75" customHeight="1" x14ac:dyDescent="0.25"/>
  <cols>
    <col min="1" max="1" width="44.42578125" style="2" customWidth="1"/>
    <col min="2" max="2" width="31.28515625" style="2" customWidth="1"/>
    <col min="3" max="3" width="45.7109375" style="2" customWidth="1"/>
    <col min="4" max="4" width="16.42578125" style="2" customWidth="1"/>
    <col min="5" max="5" width="19.7109375" style="2" customWidth="1"/>
    <col min="6" max="6" width="25.28515625" style="2" customWidth="1"/>
    <col min="7" max="16384" width="14.42578125" style="2"/>
  </cols>
  <sheetData>
    <row r="1" spans="1:21" s="4" customFormat="1" ht="15.75" customHeight="1" x14ac:dyDescent="0.25">
      <c r="A1" s="5" t="s">
        <v>137</v>
      </c>
      <c r="B1" s="6" t="s">
        <v>138</v>
      </c>
      <c r="C1" s="5" t="s">
        <v>144</v>
      </c>
      <c r="D1" s="5" t="s">
        <v>141</v>
      </c>
      <c r="E1" s="5" t="s">
        <v>0</v>
      </c>
      <c r="F1" s="6" t="s">
        <v>143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" x14ac:dyDescent="0.25">
      <c r="A2" s="7" t="s">
        <v>1</v>
      </c>
      <c r="B2" s="7" t="s">
        <v>2</v>
      </c>
      <c r="C2" s="8">
        <f>15.5</f>
        <v>15.5</v>
      </c>
      <c r="D2" s="8"/>
      <c r="E2" s="7">
        <v>9</v>
      </c>
      <c r="F2" s="8">
        <f>AVERAGE(C2*-1,E2)</f>
        <v>-3.25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" x14ac:dyDescent="0.25">
      <c r="A3" s="7" t="s">
        <v>4</v>
      </c>
      <c r="B3" s="7" t="s">
        <v>5</v>
      </c>
      <c r="C3" s="7"/>
      <c r="D3" s="7"/>
      <c r="E3" s="7">
        <v>9</v>
      </c>
      <c r="F3" s="8">
        <f t="shared" ref="F3:F66" si="0">AVERAGE(C3*-1,E3)</f>
        <v>4.5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" x14ac:dyDescent="0.25">
      <c r="A4" s="7" t="s">
        <v>6</v>
      </c>
      <c r="B4" s="7" t="s">
        <v>7</v>
      </c>
      <c r="C4" s="7">
        <v>-8.1999999999999993</v>
      </c>
      <c r="D4" s="7"/>
      <c r="E4" s="7">
        <v>19</v>
      </c>
      <c r="F4" s="8">
        <f t="shared" si="0"/>
        <v>13.6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8" x14ac:dyDescent="0.25">
      <c r="A5" s="7" t="s">
        <v>9</v>
      </c>
      <c r="B5" s="7" t="s">
        <v>10</v>
      </c>
      <c r="C5" s="7">
        <v>-2.2999999999999998</v>
      </c>
      <c r="D5" s="7" t="s">
        <v>142</v>
      </c>
      <c r="E5" s="7">
        <v>22</v>
      </c>
      <c r="F5" s="8">
        <f t="shared" si="0"/>
        <v>12.15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8" x14ac:dyDescent="0.25">
      <c r="A6" s="7" t="s">
        <v>11</v>
      </c>
      <c r="B6" s="7" t="s">
        <v>12</v>
      </c>
      <c r="C6" s="7">
        <v>-10.3</v>
      </c>
      <c r="D6" s="7"/>
      <c r="E6" s="7">
        <v>30</v>
      </c>
      <c r="F6" s="8">
        <f t="shared" si="0"/>
        <v>20.149999999999999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" x14ac:dyDescent="0.25">
      <c r="A7" s="7" t="s">
        <v>13</v>
      </c>
      <c r="B7" s="7" t="s">
        <v>14</v>
      </c>
      <c r="C7" s="8">
        <f>3.5</f>
        <v>3.5</v>
      </c>
      <c r="D7" s="8"/>
      <c r="E7" s="7">
        <v>11</v>
      </c>
      <c r="F7" s="8">
        <f t="shared" si="0"/>
        <v>3.75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" x14ac:dyDescent="0.25">
      <c r="A8" s="7" t="s">
        <v>15</v>
      </c>
      <c r="B8" s="7" t="s">
        <v>8</v>
      </c>
      <c r="C8" s="7">
        <v>-17.2</v>
      </c>
      <c r="D8" s="7"/>
      <c r="E8" s="7">
        <v>6</v>
      </c>
      <c r="F8" s="8">
        <f t="shared" si="0"/>
        <v>11.6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8" x14ac:dyDescent="0.25">
      <c r="A9" s="7" t="s">
        <v>17</v>
      </c>
      <c r="B9" s="7" t="s">
        <v>18</v>
      </c>
      <c r="C9" s="7">
        <v>-9.9</v>
      </c>
      <c r="D9" s="7"/>
      <c r="E9" s="7">
        <v>4</v>
      </c>
      <c r="F9" s="8">
        <f t="shared" si="0"/>
        <v>6.95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" x14ac:dyDescent="0.25">
      <c r="A10" s="7" t="s">
        <v>19</v>
      </c>
      <c r="B10" s="7" t="s">
        <v>20</v>
      </c>
      <c r="C10" s="8">
        <f>29</f>
        <v>29</v>
      </c>
      <c r="D10" s="8"/>
      <c r="E10" s="7">
        <v>3</v>
      </c>
      <c r="F10" s="8">
        <f t="shared" si="0"/>
        <v>-13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8" x14ac:dyDescent="0.25">
      <c r="A11" s="7" t="s">
        <v>22</v>
      </c>
      <c r="B11" s="7" t="s">
        <v>23</v>
      </c>
      <c r="C11" s="8">
        <f>5.7</f>
        <v>5.7</v>
      </c>
      <c r="D11" s="8"/>
      <c r="E11" s="7">
        <v>13</v>
      </c>
      <c r="F11" s="8">
        <f t="shared" si="0"/>
        <v>3.65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" x14ac:dyDescent="0.25">
      <c r="A12" s="7" t="s">
        <v>25</v>
      </c>
      <c r="B12" s="7" t="s">
        <v>26</v>
      </c>
      <c r="C12" s="7"/>
      <c r="D12" s="7" t="s">
        <v>142</v>
      </c>
      <c r="E12" s="7">
        <v>2</v>
      </c>
      <c r="F12" s="8">
        <f t="shared" si="0"/>
        <v>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" x14ac:dyDescent="0.25">
      <c r="A13" s="7" t="s">
        <v>27</v>
      </c>
      <c r="B13" s="7" t="s">
        <v>28</v>
      </c>
      <c r="C13" s="8"/>
      <c r="D13" s="8"/>
      <c r="E13" s="7">
        <v>11</v>
      </c>
      <c r="F13" s="8">
        <f t="shared" si="0"/>
        <v>5.5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8" x14ac:dyDescent="0.25">
      <c r="A14" s="7" t="s">
        <v>29</v>
      </c>
      <c r="B14" s="7" t="s">
        <v>30</v>
      </c>
      <c r="C14" s="8">
        <f>43.6</f>
        <v>43.6</v>
      </c>
      <c r="D14" s="8"/>
      <c r="E14" s="7">
        <v>9</v>
      </c>
      <c r="F14" s="8">
        <f t="shared" si="0"/>
        <v>-17.3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" x14ac:dyDescent="0.25">
      <c r="A15" s="7" t="s">
        <v>32</v>
      </c>
      <c r="B15" s="7" t="s">
        <v>3</v>
      </c>
      <c r="C15" s="8">
        <f>46</f>
        <v>46</v>
      </c>
      <c r="D15" s="8"/>
      <c r="E15" s="7">
        <v>16</v>
      </c>
      <c r="F15" s="8">
        <f t="shared" si="0"/>
        <v>-15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" x14ac:dyDescent="0.25">
      <c r="A16" s="7" t="s">
        <v>33</v>
      </c>
      <c r="B16" s="7" t="s">
        <v>34</v>
      </c>
      <c r="C16" s="7">
        <v>-12.5</v>
      </c>
      <c r="D16" s="7"/>
      <c r="E16" s="7">
        <v>28</v>
      </c>
      <c r="F16" s="8">
        <f t="shared" si="0"/>
        <v>20.25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8" x14ac:dyDescent="0.25">
      <c r="A17" s="7" t="s">
        <v>36</v>
      </c>
      <c r="B17" s="7" t="s">
        <v>37</v>
      </c>
      <c r="C17" s="7">
        <v>-43.3</v>
      </c>
      <c r="D17" s="7"/>
      <c r="E17" s="7">
        <v>4</v>
      </c>
      <c r="F17" s="8">
        <f t="shared" si="0"/>
        <v>23.65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8" x14ac:dyDescent="0.25">
      <c r="A18" s="7" t="s">
        <v>39</v>
      </c>
      <c r="B18" s="7" t="s">
        <v>40</v>
      </c>
      <c r="C18" s="8"/>
      <c r="D18" s="8"/>
      <c r="E18" s="7">
        <v>28</v>
      </c>
      <c r="F18" s="8">
        <f t="shared" si="0"/>
        <v>14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" x14ac:dyDescent="0.25">
      <c r="A19" s="7" t="s">
        <v>41</v>
      </c>
      <c r="B19" s="7" t="s">
        <v>42</v>
      </c>
      <c r="C19" s="8"/>
      <c r="D19" s="8"/>
      <c r="E19" s="7">
        <v>14</v>
      </c>
      <c r="F19" s="8">
        <f t="shared" si="0"/>
        <v>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" x14ac:dyDescent="0.25">
      <c r="A20" s="7" t="s">
        <v>43</v>
      </c>
      <c r="B20" s="7" t="s">
        <v>44</v>
      </c>
      <c r="C20" s="8">
        <f>11.5</f>
        <v>11.5</v>
      </c>
      <c r="D20" s="8"/>
      <c r="E20" s="7">
        <v>8</v>
      </c>
      <c r="F20" s="8">
        <f t="shared" si="0"/>
        <v>-1.75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" x14ac:dyDescent="0.25">
      <c r="A21" s="7" t="s">
        <v>46</v>
      </c>
      <c r="B21" s="8" t="s">
        <v>139</v>
      </c>
      <c r="C21" s="8"/>
      <c r="D21" s="8"/>
      <c r="E21" s="7">
        <v>14</v>
      </c>
      <c r="F21" s="8">
        <f t="shared" si="0"/>
        <v>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" x14ac:dyDescent="0.25">
      <c r="A22" s="7" t="s">
        <v>47</v>
      </c>
      <c r="B22" s="7" t="s">
        <v>48</v>
      </c>
      <c r="C22" s="8">
        <f>18.9</f>
        <v>18.899999999999999</v>
      </c>
      <c r="D22" s="8" t="s">
        <v>142</v>
      </c>
      <c r="E22" s="7">
        <v>18</v>
      </c>
      <c r="F22" s="8">
        <f t="shared" si="0"/>
        <v>-0.44999999999999929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" x14ac:dyDescent="0.25">
      <c r="A23" s="7" t="s">
        <v>50</v>
      </c>
      <c r="B23" s="7" t="s">
        <v>51</v>
      </c>
      <c r="C23" s="8"/>
      <c r="D23" s="8"/>
      <c r="E23" s="7">
        <v>4</v>
      </c>
      <c r="F23" s="8">
        <f t="shared" si="0"/>
        <v>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" x14ac:dyDescent="0.25">
      <c r="A24" s="7" t="s">
        <v>53</v>
      </c>
      <c r="B24" s="7" t="s">
        <v>45</v>
      </c>
      <c r="C24" s="8">
        <f>27.9</f>
        <v>27.9</v>
      </c>
      <c r="D24" s="8"/>
      <c r="E24" s="7">
        <v>23</v>
      </c>
      <c r="F24" s="8">
        <f t="shared" si="0"/>
        <v>-2.4499999999999993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" x14ac:dyDescent="0.25">
      <c r="A25" s="7" t="s">
        <v>54</v>
      </c>
      <c r="B25" s="8" t="s">
        <v>67</v>
      </c>
      <c r="C25" s="8"/>
      <c r="D25" s="8"/>
      <c r="E25" s="7">
        <v>26</v>
      </c>
      <c r="F25" s="8">
        <f t="shared" si="0"/>
        <v>13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 x14ac:dyDescent="0.25">
      <c r="A26" s="7" t="s">
        <v>55</v>
      </c>
      <c r="B26" s="7" t="s">
        <v>56</v>
      </c>
      <c r="C26" s="7">
        <v>-3.2</v>
      </c>
      <c r="D26" s="7" t="s">
        <v>142</v>
      </c>
      <c r="E26" s="7">
        <v>20</v>
      </c>
      <c r="F26" s="8">
        <f t="shared" si="0"/>
        <v>11.6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8" x14ac:dyDescent="0.25">
      <c r="A27" s="7" t="s">
        <v>58</v>
      </c>
      <c r="B27" s="7" t="s">
        <v>59</v>
      </c>
      <c r="C27" s="7">
        <v>-28.5</v>
      </c>
      <c r="D27" s="7"/>
      <c r="E27" s="7">
        <v>30</v>
      </c>
      <c r="F27" s="8">
        <f t="shared" si="0"/>
        <v>29.25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8" x14ac:dyDescent="0.25">
      <c r="A28" s="7" t="s">
        <v>61</v>
      </c>
      <c r="B28" s="7" t="s">
        <v>62</v>
      </c>
      <c r="C28" s="8">
        <f>7.8</f>
        <v>7.8</v>
      </c>
      <c r="D28" s="8"/>
      <c r="E28" s="7">
        <v>7</v>
      </c>
      <c r="F28" s="8">
        <f t="shared" si="0"/>
        <v>-0.39999999999999991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8" x14ac:dyDescent="0.25">
      <c r="A29" s="7" t="s">
        <v>63</v>
      </c>
      <c r="B29" s="7" t="s">
        <v>64</v>
      </c>
      <c r="C29" s="7">
        <v>-4.5999999999999996</v>
      </c>
      <c r="D29" s="7"/>
      <c r="E29" s="7">
        <v>16</v>
      </c>
      <c r="F29" s="8">
        <f t="shared" si="0"/>
        <v>10.3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8" x14ac:dyDescent="0.25">
      <c r="A30" s="7" t="s">
        <v>66</v>
      </c>
      <c r="B30" s="7" t="s">
        <v>60</v>
      </c>
      <c r="C30" s="8">
        <f>0.7</f>
        <v>0.7</v>
      </c>
      <c r="D30" s="8"/>
      <c r="E30" s="7">
        <v>7</v>
      </c>
      <c r="F30" s="8">
        <f t="shared" si="0"/>
        <v>3.15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8" x14ac:dyDescent="0.25">
      <c r="A31" s="7" t="s">
        <v>68</v>
      </c>
      <c r="B31" s="7" t="s">
        <v>21</v>
      </c>
      <c r="C31" s="8">
        <f>58.9</f>
        <v>58.9</v>
      </c>
      <c r="D31" s="8"/>
      <c r="E31" s="7">
        <v>24</v>
      </c>
      <c r="F31" s="8">
        <f t="shared" si="0"/>
        <v>-17.45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8" x14ac:dyDescent="0.25">
      <c r="A32" s="7" t="s">
        <v>70</v>
      </c>
      <c r="B32" s="7" t="s">
        <v>71</v>
      </c>
      <c r="C32" s="8">
        <f>44.4</f>
        <v>44.4</v>
      </c>
      <c r="D32" s="8"/>
      <c r="E32" s="7">
        <v>2</v>
      </c>
      <c r="F32" s="8">
        <f t="shared" si="0"/>
        <v>-21.2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" x14ac:dyDescent="0.25">
      <c r="A33" s="7" t="s">
        <v>72</v>
      </c>
      <c r="B33" s="7" t="s">
        <v>73</v>
      </c>
      <c r="C33" s="7">
        <v>-27.5</v>
      </c>
      <c r="D33" s="7" t="s">
        <v>142</v>
      </c>
      <c r="E33" s="7">
        <v>25</v>
      </c>
      <c r="F33" s="8">
        <f t="shared" si="0"/>
        <v>26.25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8" x14ac:dyDescent="0.25">
      <c r="A34" s="7" t="s">
        <v>74</v>
      </c>
      <c r="B34" s="7" t="s">
        <v>75</v>
      </c>
      <c r="C34" s="8">
        <f>0.8</f>
        <v>0.8</v>
      </c>
      <c r="D34" s="8"/>
      <c r="E34" s="7">
        <v>12</v>
      </c>
      <c r="F34" s="8">
        <f t="shared" si="0"/>
        <v>5.6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8" x14ac:dyDescent="0.25">
      <c r="A35" s="7" t="s">
        <v>76</v>
      </c>
      <c r="B35" s="7" t="s">
        <v>77</v>
      </c>
      <c r="C35" s="8"/>
      <c r="D35" s="8"/>
      <c r="E35" s="7">
        <v>7</v>
      </c>
      <c r="F35" s="8">
        <f t="shared" si="0"/>
        <v>3.5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8" x14ac:dyDescent="0.25">
      <c r="A36" s="7" t="s">
        <v>78</v>
      </c>
      <c r="B36" s="7" t="s">
        <v>79</v>
      </c>
      <c r="C36" s="8"/>
      <c r="D36" s="8"/>
      <c r="E36" s="7">
        <v>12</v>
      </c>
      <c r="F36" s="8">
        <f t="shared" si="0"/>
        <v>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8" x14ac:dyDescent="0.25">
      <c r="A37" s="7" t="s">
        <v>80</v>
      </c>
      <c r="B37" s="7" t="s">
        <v>81</v>
      </c>
      <c r="C37" s="7">
        <v>-25.8</v>
      </c>
      <c r="D37" s="7"/>
      <c r="E37" s="7">
        <v>6</v>
      </c>
      <c r="F37" s="8">
        <f t="shared" si="0"/>
        <v>15.9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8" x14ac:dyDescent="0.25">
      <c r="A38" s="7" t="s">
        <v>83</v>
      </c>
      <c r="B38" s="7" t="s">
        <v>84</v>
      </c>
      <c r="C38" s="7"/>
      <c r="D38" s="7"/>
      <c r="E38" s="7">
        <v>21</v>
      </c>
      <c r="F38" s="8">
        <f t="shared" si="0"/>
        <v>10.5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8" x14ac:dyDescent="0.25">
      <c r="A39" s="7" t="s">
        <v>85</v>
      </c>
      <c r="B39" s="7" t="s">
        <v>86</v>
      </c>
      <c r="C39" s="7"/>
      <c r="D39" s="7"/>
      <c r="E39" s="7">
        <v>18</v>
      </c>
      <c r="F39" s="8">
        <f t="shared" si="0"/>
        <v>9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8" x14ac:dyDescent="0.25">
      <c r="A40" s="7" t="s">
        <v>87</v>
      </c>
      <c r="B40" s="7" t="s">
        <v>35</v>
      </c>
      <c r="C40" s="8">
        <f>1.6</f>
        <v>1.6</v>
      </c>
      <c r="D40" s="8"/>
      <c r="E40" s="7">
        <v>8</v>
      </c>
      <c r="F40" s="8">
        <f t="shared" si="0"/>
        <v>3.2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8" x14ac:dyDescent="0.25">
      <c r="A41" s="7" t="s">
        <v>88</v>
      </c>
      <c r="B41" s="7" t="s">
        <v>86</v>
      </c>
      <c r="C41" s="7"/>
      <c r="D41" s="7"/>
      <c r="E41" s="7">
        <v>18</v>
      </c>
      <c r="F41" s="8">
        <f t="shared" si="0"/>
        <v>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8" x14ac:dyDescent="0.25">
      <c r="A42" s="7" t="s">
        <v>89</v>
      </c>
      <c r="B42" s="7" t="s">
        <v>90</v>
      </c>
      <c r="C42" s="7"/>
      <c r="D42" s="7"/>
      <c r="E42" s="7">
        <v>13</v>
      </c>
      <c r="F42" s="8">
        <f t="shared" si="0"/>
        <v>6.5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8" x14ac:dyDescent="0.25">
      <c r="A43" s="7" t="s">
        <v>92</v>
      </c>
      <c r="B43" s="7" t="s">
        <v>52</v>
      </c>
      <c r="C43" s="8">
        <f>32.9</f>
        <v>32.9</v>
      </c>
      <c r="D43" s="8"/>
      <c r="E43" s="7">
        <v>15</v>
      </c>
      <c r="F43" s="8">
        <f t="shared" si="0"/>
        <v>-8.9499999999999993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8" x14ac:dyDescent="0.25">
      <c r="A44" s="7" t="s">
        <v>93</v>
      </c>
      <c r="B44" s="7" t="s">
        <v>16</v>
      </c>
      <c r="C44" s="8">
        <f>35.2</f>
        <v>35.200000000000003</v>
      </c>
      <c r="D44" s="8"/>
      <c r="E44" s="7">
        <v>8</v>
      </c>
      <c r="F44" s="8">
        <f t="shared" si="0"/>
        <v>-13.600000000000001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8" x14ac:dyDescent="0.25">
      <c r="A45" s="7" t="s">
        <v>94</v>
      </c>
      <c r="B45" s="7" t="s">
        <v>95</v>
      </c>
      <c r="C45" s="8">
        <f>43.2</f>
        <v>43.2</v>
      </c>
      <c r="D45" s="8"/>
      <c r="E45" s="7">
        <v>23</v>
      </c>
      <c r="F45" s="8">
        <f t="shared" si="0"/>
        <v>-10.100000000000001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8" x14ac:dyDescent="0.25">
      <c r="A46" s="7" t="s">
        <v>96</v>
      </c>
      <c r="B46" s="7" t="s">
        <v>97</v>
      </c>
      <c r="C46" s="8"/>
      <c r="D46" s="8"/>
      <c r="E46" s="7">
        <v>5</v>
      </c>
      <c r="F46" s="8">
        <f t="shared" si="0"/>
        <v>2.5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8" x14ac:dyDescent="0.25">
      <c r="A47" s="7" t="s">
        <v>98</v>
      </c>
      <c r="B47" s="7" t="s">
        <v>99</v>
      </c>
      <c r="C47" s="7">
        <v>-16</v>
      </c>
      <c r="D47" s="7"/>
      <c r="E47" s="7">
        <v>3</v>
      </c>
      <c r="F47" s="8">
        <f t="shared" si="0"/>
        <v>9.5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8" x14ac:dyDescent="0.25">
      <c r="A48" s="7" t="s">
        <v>100</v>
      </c>
      <c r="B48" s="7" t="s">
        <v>65</v>
      </c>
      <c r="C48" s="7">
        <v>-31.6</v>
      </c>
      <c r="D48" s="7"/>
      <c r="E48" s="7">
        <v>21</v>
      </c>
      <c r="F48" s="8">
        <f t="shared" si="0"/>
        <v>26.3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8" x14ac:dyDescent="0.25">
      <c r="A49" s="7" t="s">
        <v>102</v>
      </c>
      <c r="B49" s="7" t="s">
        <v>101</v>
      </c>
      <c r="C49" s="8">
        <f>51.5</f>
        <v>51.5</v>
      </c>
      <c r="D49" s="8"/>
      <c r="E49" s="7">
        <v>6</v>
      </c>
      <c r="F49" s="8">
        <f t="shared" si="0"/>
        <v>-22.75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8" x14ac:dyDescent="0.25">
      <c r="A50" s="7" t="s">
        <v>103</v>
      </c>
      <c r="B50" s="7" t="s">
        <v>104</v>
      </c>
      <c r="C50" s="8">
        <f>39.7</f>
        <v>39.700000000000003</v>
      </c>
      <c r="D50" s="8"/>
      <c r="E50" s="7">
        <v>24</v>
      </c>
      <c r="F50" s="8">
        <f t="shared" si="0"/>
        <v>-7.8500000000000014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8" x14ac:dyDescent="0.25">
      <c r="A51" s="7" t="s">
        <v>105</v>
      </c>
      <c r="B51" s="8" t="s">
        <v>140</v>
      </c>
      <c r="C51" s="8"/>
      <c r="D51" s="8"/>
      <c r="E51" s="7">
        <v>26</v>
      </c>
      <c r="F51" s="8">
        <f t="shared" si="0"/>
        <v>13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8" x14ac:dyDescent="0.25">
      <c r="A52" s="7" t="s">
        <v>106</v>
      </c>
      <c r="B52" s="7" t="s">
        <v>107</v>
      </c>
      <c r="C52" s="8"/>
      <c r="D52" s="8"/>
      <c r="E52" s="7">
        <v>32</v>
      </c>
      <c r="F52" s="8">
        <f t="shared" si="0"/>
        <v>16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8" x14ac:dyDescent="0.25">
      <c r="A53" s="7" t="s">
        <v>108</v>
      </c>
      <c r="B53" s="7" t="s">
        <v>109</v>
      </c>
      <c r="C53" s="8">
        <f>23.7</f>
        <v>23.7</v>
      </c>
      <c r="D53" s="8"/>
      <c r="E53" s="7">
        <v>12</v>
      </c>
      <c r="F53" s="8">
        <f t="shared" si="0"/>
        <v>-5.85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8" x14ac:dyDescent="0.25">
      <c r="A54" s="7" t="s">
        <v>110</v>
      </c>
      <c r="B54" s="7" t="s">
        <v>24</v>
      </c>
      <c r="C54" s="7">
        <v>-43.9</v>
      </c>
      <c r="D54" s="7"/>
      <c r="E54" s="7">
        <v>20</v>
      </c>
      <c r="F54" s="8">
        <f t="shared" si="0"/>
        <v>31.95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8" x14ac:dyDescent="0.25">
      <c r="A55" s="7" t="s">
        <v>112</v>
      </c>
      <c r="B55" s="7" t="s">
        <v>111</v>
      </c>
      <c r="C55" s="7">
        <v>-16</v>
      </c>
      <c r="D55" s="7"/>
      <c r="E55" s="7">
        <v>30</v>
      </c>
      <c r="F55" s="8">
        <f t="shared" si="0"/>
        <v>23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8" x14ac:dyDescent="0.25">
      <c r="A56" s="7" t="s">
        <v>114</v>
      </c>
      <c r="B56" s="7" t="s">
        <v>31</v>
      </c>
      <c r="C56" s="8">
        <f>76.5</f>
        <v>76.5</v>
      </c>
      <c r="D56" s="8"/>
      <c r="E56" s="7">
        <v>11</v>
      </c>
      <c r="F56" s="8">
        <f t="shared" si="0"/>
        <v>-32.75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8" x14ac:dyDescent="0.25">
      <c r="A57" s="7" t="s">
        <v>116</v>
      </c>
      <c r="B57" s="7" t="s">
        <v>91</v>
      </c>
      <c r="C57" s="8">
        <f>31.9</f>
        <v>31.9</v>
      </c>
      <c r="D57" s="8"/>
      <c r="E57" s="7">
        <v>23</v>
      </c>
      <c r="F57" s="8">
        <f t="shared" si="0"/>
        <v>-4.4499999999999993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8" x14ac:dyDescent="0.25">
      <c r="A58" s="7" t="s">
        <v>117</v>
      </c>
      <c r="B58" s="7" t="s">
        <v>115</v>
      </c>
      <c r="C58" s="8">
        <f>28.9</f>
        <v>28.9</v>
      </c>
      <c r="D58" s="8"/>
      <c r="E58" s="7">
        <v>19</v>
      </c>
      <c r="F58" s="8">
        <f t="shared" si="0"/>
        <v>-4.9499999999999993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8" x14ac:dyDescent="0.25">
      <c r="A59" s="7" t="s">
        <v>118</v>
      </c>
      <c r="B59" s="7" t="s">
        <v>119</v>
      </c>
      <c r="C59" s="7"/>
      <c r="D59" s="7"/>
      <c r="E59" s="7">
        <v>31</v>
      </c>
      <c r="F59" s="8">
        <f t="shared" si="0"/>
        <v>15.5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8" x14ac:dyDescent="0.25">
      <c r="A60" s="7" t="s">
        <v>120</v>
      </c>
      <c r="B60" s="7" t="s">
        <v>49</v>
      </c>
      <c r="C60" s="8">
        <f>5.3</f>
        <v>5.3</v>
      </c>
      <c r="D60" s="8"/>
      <c r="E60" s="7">
        <v>28</v>
      </c>
      <c r="F60" s="8">
        <f t="shared" si="0"/>
        <v>11.35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8" x14ac:dyDescent="0.25">
      <c r="A61" s="7" t="s">
        <v>121</v>
      </c>
      <c r="B61" s="7" t="s">
        <v>122</v>
      </c>
      <c r="C61" s="7">
        <v>-19.3</v>
      </c>
      <c r="D61" s="7"/>
      <c r="E61" s="7">
        <v>22</v>
      </c>
      <c r="F61" s="8">
        <f t="shared" si="0"/>
        <v>20.65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8" x14ac:dyDescent="0.25">
      <c r="A62" s="7" t="s">
        <v>123</v>
      </c>
      <c r="B62" s="7" t="s">
        <v>38</v>
      </c>
      <c r="C62" s="8">
        <f>9.7</f>
        <v>9.6999999999999993</v>
      </c>
      <c r="D62" s="8"/>
      <c r="E62" s="7">
        <v>5</v>
      </c>
      <c r="F62" s="8">
        <f t="shared" si="0"/>
        <v>-2.3499999999999996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8" x14ac:dyDescent="0.25">
      <c r="A63" s="7" t="s">
        <v>124</v>
      </c>
      <c r="B63" s="7" t="s">
        <v>82</v>
      </c>
      <c r="C63" s="7">
        <v>-2.2000000000000002</v>
      </c>
      <c r="D63" s="7"/>
      <c r="E63" s="7">
        <v>32</v>
      </c>
      <c r="F63" s="8">
        <f t="shared" si="0"/>
        <v>17.100000000000001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8" x14ac:dyDescent="0.25">
      <c r="A64" s="7" t="s">
        <v>125</v>
      </c>
      <c r="B64" s="7" t="s">
        <v>126</v>
      </c>
      <c r="C64" s="7">
        <v>-29.7</v>
      </c>
      <c r="D64" s="7"/>
      <c r="E64" s="7">
        <v>21</v>
      </c>
      <c r="F64" s="8">
        <f t="shared" si="0"/>
        <v>25.35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8" x14ac:dyDescent="0.25">
      <c r="A65" s="7" t="s">
        <v>127</v>
      </c>
      <c r="B65" s="7" t="s">
        <v>69</v>
      </c>
      <c r="C65" s="8">
        <f>42.1</f>
        <v>42.1</v>
      </c>
      <c r="D65" s="8"/>
      <c r="E65" s="7">
        <v>32</v>
      </c>
      <c r="F65" s="8">
        <f t="shared" si="0"/>
        <v>-5.0500000000000007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8" x14ac:dyDescent="0.25">
      <c r="A66" s="7" t="s">
        <v>128</v>
      </c>
      <c r="B66" s="7" t="s">
        <v>129</v>
      </c>
      <c r="C66" s="7"/>
      <c r="D66" s="7"/>
      <c r="E66" s="7">
        <v>25</v>
      </c>
      <c r="F66" s="8">
        <f t="shared" si="0"/>
        <v>12.5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8" x14ac:dyDescent="0.25">
      <c r="A67" s="7" t="s">
        <v>130</v>
      </c>
      <c r="B67" s="7" t="s">
        <v>131</v>
      </c>
      <c r="C67" s="8">
        <f>0.9</f>
        <v>0.9</v>
      </c>
      <c r="D67" s="8"/>
      <c r="E67" s="7">
        <v>14</v>
      </c>
      <c r="F67" s="8">
        <f t="shared" ref="F67:F71" si="1">AVERAGE(C67*-1,E67)</f>
        <v>6.55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8" x14ac:dyDescent="0.25">
      <c r="A68" s="7" t="s">
        <v>132</v>
      </c>
      <c r="B68" s="7" t="s">
        <v>113</v>
      </c>
      <c r="C68" s="7">
        <v>-37.1</v>
      </c>
      <c r="D68" s="7"/>
      <c r="E68" s="7">
        <v>10</v>
      </c>
      <c r="F68" s="8">
        <f t="shared" si="1"/>
        <v>23.55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8" x14ac:dyDescent="0.25">
      <c r="A69" s="7" t="s">
        <v>133</v>
      </c>
      <c r="B69" s="7" t="s">
        <v>57</v>
      </c>
      <c r="C69" s="8">
        <f>13.6</f>
        <v>13.6</v>
      </c>
      <c r="D69" s="8"/>
      <c r="E69" s="7">
        <v>18</v>
      </c>
      <c r="F69" s="8">
        <f t="shared" si="1"/>
        <v>2.2000000000000002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8" x14ac:dyDescent="0.25">
      <c r="A70" s="7" t="s">
        <v>134</v>
      </c>
      <c r="B70" s="7" t="s">
        <v>135</v>
      </c>
      <c r="C70" s="8"/>
      <c r="D70" s="8"/>
      <c r="E70" s="7">
        <v>15</v>
      </c>
      <c r="F70" s="8">
        <f t="shared" si="1"/>
        <v>7.5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8" x14ac:dyDescent="0.25">
      <c r="A71" s="7" t="s">
        <v>136</v>
      </c>
      <c r="B71" s="7" t="s">
        <v>67</v>
      </c>
      <c r="C71" s="7">
        <v>-18</v>
      </c>
      <c r="D71" s="7"/>
      <c r="E71" s="7">
        <v>26</v>
      </c>
      <c r="F71" s="8">
        <f t="shared" si="1"/>
        <v>22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8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8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8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8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8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8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8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8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8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8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8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8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8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8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8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8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8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8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8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8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8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8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8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8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8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8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8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8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8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8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8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8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8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8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8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8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8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8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8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8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8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8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8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8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8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8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8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8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8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8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8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8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8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8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8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8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8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8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8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8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8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8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8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8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8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8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8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8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8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8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8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8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8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8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8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8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8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8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8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8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8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8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8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8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8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8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8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8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8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8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8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8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8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8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8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8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8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8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8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8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8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8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8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8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8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8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8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8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8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8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8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8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8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8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8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8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8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8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8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8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8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8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8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8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8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8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8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8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8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8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8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8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8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8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8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8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8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8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8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8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8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8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8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8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8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8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8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8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8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8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8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8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8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8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8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8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8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8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8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8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8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8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8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8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8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8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8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8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8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8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8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8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8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8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8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8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8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8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8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8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8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8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8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8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8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8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8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8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8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8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8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8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8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8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8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8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8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8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8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8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8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8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8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8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8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8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8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8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8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8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8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8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8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8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8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8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8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8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8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8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8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8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8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8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8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8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8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8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8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8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8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8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8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8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8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8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8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8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8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8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8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8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8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8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8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8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8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8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8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8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8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8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8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8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8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8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8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8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8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8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8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8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8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8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8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8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8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8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8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8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8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8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8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8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8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8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8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8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8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8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8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8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8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8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8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8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8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8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8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8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8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8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8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8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8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8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8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8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8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8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8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8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8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8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8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8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8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8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8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8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8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8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8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8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8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8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8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8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8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8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8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8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8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8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8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8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8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8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8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8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8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8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8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8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8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8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8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8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8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8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8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8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8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8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8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8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8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8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8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8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8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8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8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8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8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8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8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8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8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8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8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8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8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8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8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8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8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8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8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8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8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8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8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8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8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8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8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8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8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8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8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8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8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8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8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8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8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8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8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8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8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8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8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8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8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8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8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8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8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8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8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8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8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8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8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8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8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8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8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8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8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8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8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8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8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8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8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8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8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8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8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8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8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8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8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8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8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8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8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8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8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8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8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8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8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8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8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8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8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8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8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8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8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8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8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8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8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8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8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8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8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8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8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8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8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8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8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8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8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8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8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8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8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8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8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8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8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8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8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8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8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8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8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8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8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8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8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8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8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8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8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8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8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8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8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8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8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8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8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8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8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8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8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8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8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8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8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8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8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8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8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8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8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8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8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8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8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8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8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8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8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8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8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8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8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8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8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8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8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8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8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8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8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8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8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8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8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8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8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8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8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8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8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8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8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8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8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8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8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8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8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8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8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8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8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8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8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8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8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8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8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8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8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8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8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8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8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8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8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8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8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8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8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8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8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8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8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8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8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8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8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8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8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8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8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8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8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8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8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8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8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8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8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8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8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8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8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8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8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8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8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8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8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8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8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8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8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8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8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8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8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8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8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8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8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8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8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8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8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8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8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8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8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8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8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8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8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8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8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8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8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8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8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8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8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8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8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8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8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8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8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8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8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8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8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8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8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8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8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8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8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8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8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8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8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8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8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8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8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8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8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8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8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8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8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8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8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8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8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8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8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8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8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8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8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8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8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8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8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8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8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8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8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8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8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8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8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8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8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8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8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8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8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8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8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8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8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8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8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8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8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8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8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8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8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8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8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8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8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8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8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8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8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8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8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8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8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8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8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8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8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8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8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8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8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8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8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8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8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8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8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8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8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8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8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8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8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8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8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8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8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8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8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8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8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8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8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8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8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8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8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8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8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8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8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8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8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8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8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8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8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8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8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8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8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8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8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8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8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8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8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8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8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8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8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8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8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8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8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8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8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8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8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8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8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8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8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8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8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8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8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8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8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8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8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8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8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8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8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8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8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8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8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8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8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8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8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8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8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8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8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8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8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8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8" x14ac:dyDescent="0.25">
      <c r="A991" s="1"/>
      <c r="B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8" x14ac:dyDescent="0.25">
      <c r="A992" s="1"/>
      <c r="B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8" x14ac:dyDescent="0.25">
      <c r="A993" s="1"/>
      <c r="B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8" x14ac:dyDescent="0.25">
      <c r="A994" s="1"/>
      <c r="B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8" x14ac:dyDescent="0.25">
      <c r="A995" s="1"/>
      <c r="B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8" x14ac:dyDescent="0.25">
      <c r="A996" s="1"/>
      <c r="B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8" x14ac:dyDescent="0.25"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</sheetData>
  <autoFilter ref="A1:A996" xr:uid="{00000000-0009-0000-0000-000000000000}"/>
  <sortState ref="A2:C1009">
    <sortCondition ref="A1"/>
  </sortState>
  <conditionalFormatting sqref="C1:C1048576">
    <cfRule type="colorScale" priority="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E1:E1048576">
    <cfRule type="colorScale" priority="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F1:F1048576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DCFE-73C4-47E9-929D-EDF9CDE85806}">
  <dimension ref="A1"/>
  <sheetViews>
    <sheetView workbookViewId="0">
      <selection sqref="A1:B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2019-09-27T16:27:52Z</dcterms:created>
  <dcterms:modified xsi:type="dcterms:W3CDTF">2019-09-27T16:27:52Z</dcterms:modified>
</cp:coreProperties>
</file>